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Capa" sheetId="2" r:id="rId1"/>
    <sheet name="Calculo de transmissão" sheetId="1" r:id="rId2"/>
    <sheet name="Baterias" sheetId="3" r:id="rId3"/>
  </sheets>
  <definedNames>
    <definedName name="_xlnm.Print_Area" localSheetId="1">'Calculo de transmissão'!$A$1:$H$12</definedName>
  </definedNames>
  <calcPr calcId="144525"/>
</workbook>
</file>

<file path=xl/calcChain.xml><?xml version="1.0" encoding="utf-8"?>
<calcChain xmlns="http://schemas.openxmlformats.org/spreadsheetml/2006/main">
  <c r="G5" i="3" l="1"/>
  <c r="G6" i="3" s="1"/>
  <c r="G7" i="3" l="1"/>
  <c r="G5" i="1"/>
  <c r="G7" i="1" s="1"/>
  <c r="G8" i="1" s="1"/>
  <c r="G8" i="3" l="1"/>
  <c r="G6" i="1"/>
  <c r="G9" i="1" s="1"/>
  <c r="G10" i="1" s="1"/>
  <c r="G11" i="1" s="1"/>
  <c r="G12" i="1" s="1"/>
</calcChain>
</file>

<file path=xl/sharedStrings.xml><?xml version="1.0" encoding="utf-8"?>
<sst xmlns="http://schemas.openxmlformats.org/spreadsheetml/2006/main" count="96" uniqueCount="76">
  <si>
    <t>Torque máximo</t>
  </si>
  <si>
    <t>Nm</t>
  </si>
  <si>
    <t>Velocidade do motor</t>
  </si>
  <si>
    <t>RPM</t>
  </si>
  <si>
    <t>Diâmetro externo do pneu</t>
  </si>
  <si>
    <t>cm</t>
  </si>
  <si>
    <t>N. de dentes do pinhão</t>
  </si>
  <si>
    <t>N. de dentes da coroa</t>
  </si>
  <si>
    <t>Relação de transmissão</t>
  </si>
  <si>
    <t>kgfm</t>
  </si>
  <si>
    <t>Velocidade máxima</t>
  </si>
  <si>
    <t>Velocidade angular máxima</t>
  </si>
  <si>
    <t>km/h</t>
  </si>
  <si>
    <t>Aceleração</t>
  </si>
  <si>
    <t>Perda mecânica</t>
  </si>
  <si>
    <t>Força</t>
  </si>
  <si>
    <t>N</t>
  </si>
  <si>
    <t>Peso do conjunto</t>
  </si>
  <si>
    <t>kg</t>
  </si>
  <si>
    <t xml:space="preserve">m/s^2 </t>
  </si>
  <si>
    <t>Velocidade de cruzeiro</t>
  </si>
  <si>
    <t>Tempo para atingir Vc</t>
  </si>
  <si>
    <t>s</t>
  </si>
  <si>
    <t>Potência mecânica necessária</t>
  </si>
  <si>
    <t>W</t>
  </si>
  <si>
    <t>Tm</t>
  </si>
  <si>
    <t>Wm</t>
  </si>
  <si>
    <t>φ</t>
  </si>
  <si>
    <t>Np</t>
  </si>
  <si>
    <t>Nc</t>
  </si>
  <si>
    <t>Ml</t>
  </si>
  <si>
    <t>M</t>
  </si>
  <si>
    <t>Vc</t>
  </si>
  <si>
    <t>κ</t>
  </si>
  <si>
    <t>Tmax</t>
  </si>
  <si>
    <t>Wmax</t>
  </si>
  <si>
    <t>Vmax</t>
  </si>
  <si>
    <t>F</t>
  </si>
  <si>
    <t>a</t>
  </si>
  <si>
    <t>t</t>
  </si>
  <si>
    <t>Pn</t>
  </si>
  <si>
    <t>Dados de entrada</t>
  </si>
  <si>
    <t>Variável</t>
  </si>
  <si>
    <t>Sym.</t>
  </si>
  <si>
    <t>Val.</t>
  </si>
  <si>
    <t>Uni</t>
  </si>
  <si>
    <t>Variáveis de saída</t>
  </si>
  <si>
    <t>Planilha de cálculo da transmissão</t>
  </si>
  <si>
    <t>Planilha eletrônica para cálculo da transmissão utilizando moters DC (considera o torque constante)</t>
  </si>
  <si>
    <t>Setembro de 2016</t>
  </si>
  <si>
    <t>Planilhas de Cálculo auxiliares para o projeto e construção</t>
  </si>
  <si>
    <t>de miniveículos elétricos</t>
  </si>
  <si>
    <t>UNOESTE</t>
  </si>
  <si>
    <r>
      <t xml:space="preserve">Autor: </t>
    </r>
    <r>
      <rPr>
        <b/>
        <sz val="20"/>
        <color theme="6" tint="-0.499984740745262"/>
        <rFont val="Calibri"/>
        <family val="2"/>
        <scheme val="minor"/>
      </rPr>
      <t>César Daltoé Berci</t>
    </r>
  </si>
  <si>
    <t>Autonomia Mínima</t>
  </si>
  <si>
    <t>T</t>
  </si>
  <si>
    <t>min</t>
  </si>
  <si>
    <t>Tensão das baterias</t>
  </si>
  <si>
    <t>Vb</t>
  </si>
  <si>
    <t>V</t>
  </si>
  <si>
    <t>Capacidade de corrente</t>
  </si>
  <si>
    <t>Ib</t>
  </si>
  <si>
    <t>Ah</t>
  </si>
  <si>
    <t>Potência do motor</t>
  </si>
  <si>
    <t>P</t>
  </si>
  <si>
    <t>Quantidade de baterias necessárias</t>
  </si>
  <si>
    <t>Energia total armazenada</t>
  </si>
  <si>
    <t>Wh</t>
  </si>
  <si>
    <t>Autonomia total</t>
  </si>
  <si>
    <t>n</t>
  </si>
  <si>
    <t>E</t>
  </si>
  <si>
    <t>Tr</t>
  </si>
  <si>
    <t>Distância máxima percorrida</t>
  </si>
  <si>
    <t>Dt</t>
  </si>
  <si>
    <t>km</t>
  </si>
  <si>
    <t>Cálculo da quantidade de baterias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</si>
</sst>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Yu Mincho Light"/>
      <family val="1"/>
    </font>
    <font>
      <b/>
      <sz val="18"/>
      <color theme="0" tint="-0.14999847407452621"/>
      <name val="Calibri"/>
      <family val="2"/>
      <scheme val="minor"/>
    </font>
    <font>
      <b/>
      <sz val="20"/>
      <color theme="6" tint="-0.499984740745262"/>
      <name val="Times New Roman"/>
      <family val="1"/>
    </font>
    <font>
      <b/>
      <sz val="16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1" fillId="5" borderId="1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center" vertical="center"/>
    </xf>
    <xf numFmtId="0" fontId="0" fillId="2" borderId="12" xfId="0" applyFill="1" applyBorder="1"/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0</xdr:col>
      <xdr:colOff>4303784</xdr:colOff>
      <xdr:row>0</xdr:row>
      <xdr:rowOff>4397511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33350"/>
          <a:ext cx="3998984" cy="4264161"/>
        </a:xfrm>
        <a:prstGeom prst="rect">
          <a:avLst/>
        </a:prstGeom>
      </xdr:spPr>
    </xdr:pic>
    <xdr:clientData/>
  </xdr:twoCellAnchor>
  <xdr:twoCellAnchor editAs="oneCell">
    <xdr:from>
      <xdr:col>0</xdr:col>
      <xdr:colOff>4162425</xdr:colOff>
      <xdr:row>0</xdr:row>
      <xdr:rowOff>161925</xdr:rowOff>
    </xdr:from>
    <xdr:to>
      <xdr:col>0</xdr:col>
      <xdr:colOff>7896225</xdr:colOff>
      <xdr:row>0</xdr:row>
      <xdr:rowOff>4081411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3733800" cy="391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119.7109375" style="1" customWidth="1"/>
    <col min="2" max="16384" width="9.140625" style="1"/>
  </cols>
  <sheetData>
    <row r="1" spans="1:1" ht="356.25" customHeight="1" x14ac:dyDescent="0.25">
      <c r="A1" s="29"/>
    </row>
    <row r="2" spans="1:1" ht="25.5" x14ac:dyDescent="0.25">
      <c r="A2" s="30" t="s">
        <v>50</v>
      </c>
    </row>
    <row r="3" spans="1:1" ht="25.5" x14ac:dyDescent="0.25">
      <c r="A3" s="30" t="s">
        <v>51</v>
      </c>
    </row>
    <row r="4" spans="1:1" x14ac:dyDescent="0.25">
      <c r="A4" s="31"/>
    </row>
    <row r="5" spans="1:1" ht="26.25" x14ac:dyDescent="0.25">
      <c r="A5" s="32" t="s">
        <v>53</v>
      </c>
    </row>
    <row r="6" spans="1:1" ht="21" x14ac:dyDescent="0.25">
      <c r="A6" s="32" t="s">
        <v>52</v>
      </c>
    </row>
    <row r="7" spans="1:1" ht="21.75" thickBot="1" x14ac:dyDescent="0.3">
      <c r="A7" s="33" t="s">
        <v>49</v>
      </c>
    </row>
  </sheetData>
  <pageMargins left="0.511811024" right="0.511811024" top="0.78740157499999996" bottom="0.78740157499999996" header="0.31496062000000002" footer="0.31496062000000002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S6" sqref="S6"/>
    </sheetView>
  </sheetViews>
  <sheetFormatPr defaultRowHeight="15" x14ac:dyDescent="0.25"/>
  <cols>
    <col min="1" max="1" width="39.5703125" style="1" bestFit="1" customWidth="1"/>
    <col min="2" max="2" width="8" style="1" bestFit="1" customWidth="1"/>
    <col min="3" max="3" width="8.140625" style="1" bestFit="1" customWidth="1"/>
    <col min="4" max="4" width="8.7109375" style="1" bestFit="1" customWidth="1"/>
    <col min="5" max="5" width="44.28515625" style="1" bestFit="1" customWidth="1"/>
    <col min="6" max="6" width="10.140625" style="2" bestFit="1" customWidth="1"/>
    <col min="7" max="7" width="9" style="2" bestFit="1" customWidth="1"/>
    <col min="8" max="8" width="10.7109375" style="2" bestFit="1" customWidth="1"/>
    <col min="9" max="16384" width="9.140625" style="1"/>
  </cols>
  <sheetData>
    <row r="1" spans="1:8" ht="66" customHeight="1" thickBot="1" x14ac:dyDescent="0.3">
      <c r="A1" s="38" t="s">
        <v>48</v>
      </c>
      <c r="B1" s="38"/>
      <c r="C1" s="38"/>
      <c r="D1" s="38"/>
      <c r="E1" s="38"/>
      <c r="F1" s="38"/>
      <c r="G1" s="38"/>
      <c r="H1" s="38"/>
    </row>
    <row r="2" spans="1:8" ht="23.25" x14ac:dyDescent="0.35">
      <c r="A2" s="25" t="s">
        <v>47</v>
      </c>
      <c r="B2" s="26"/>
      <c r="C2" s="26"/>
      <c r="D2" s="26"/>
      <c r="E2" s="26"/>
      <c r="F2" s="26"/>
      <c r="G2" s="26"/>
      <c r="H2" s="27"/>
    </row>
    <row r="3" spans="1:8" ht="23.25" x14ac:dyDescent="0.35">
      <c r="A3" s="22" t="s">
        <v>41</v>
      </c>
      <c r="B3" s="23"/>
      <c r="C3" s="23"/>
      <c r="D3" s="23"/>
      <c r="E3" s="23" t="s">
        <v>46</v>
      </c>
      <c r="F3" s="23"/>
      <c r="G3" s="23"/>
      <c r="H3" s="24"/>
    </row>
    <row r="4" spans="1:8" ht="23.25" x14ac:dyDescent="0.35">
      <c r="A4" s="19" t="s">
        <v>42</v>
      </c>
      <c r="B4" s="20" t="s">
        <v>43</v>
      </c>
      <c r="C4" s="20" t="s">
        <v>44</v>
      </c>
      <c r="D4" s="20" t="s">
        <v>45</v>
      </c>
      <c r="E4" s="20" t="s">
        <v>42</v>
      </c>
      <c r="F4" s="20" t="s">
        <v>43</v>
      </c>
      <c r="G4" s="20" t="s">
        <v>44</v>
      </c>
      <c r="H4" s="21" t="s">
        <v>45</v>
      </c>
    </row>
    <row r="5" spans="1:8" ht="30" x14ac:dyDescent="0.6">
      <c r="A5" s="5" t="s">
        <v>0</v>
      </c>
      <c r="B5" s="3" t="s">
        <v>25</v>
      </c>
      <c r="C5" s="12">
        <v>4.05</v>
      </c>
      <c r="D5" s="3" t="s">
        <v>1</v>
      </c>
      <c r="E5" s="6" t="s">
        <v>8</v>
      </c>
      <c r="F5" s="7" t="s">
        <v>33</v>
      </c>
      <c r="G5" s="15">
        <f>C9/C8</f>
        <v>3.4285714285714284</v>
      </c>
      <c r="H5" s="4"/>
    </row>
    <row r="6" spans="1:8" ht="23.25" x14ac:dyDescent="0.35">
      <c r="A6" s="5" t="s">
        <v>2</v>
      </c>
      <c r="B6" s="3" t="s">
        <v>26</v>
      </c>
      <c r="C6" s="12">
        <v>3000</v>
      </c>
      <c r="D6" s="3" t="s">
        <v>3</v>
      </c>
      <c r="E6" s="6" t="s">
        <v>0</v>
      </c>
      <c r="F6" s="3" t="s">
        <v>34</v>
      </c>
      <c r="G6" s="15">
        <f>G5*C5/9.8</f>
        <v>1.4169096209912535</v>
      </c>
      <c r="H6" s="4" t="s">
        <v>9</v>
      </c>
    </row>
    <row r="7" spans="1:8" ht="30" x14ac:dyDescent="0.6">
      <c r="A7" s="5" t="s">
        <v>4</v>
      </c>
      <c r="B7" s="7" t="s">
        <v>27</v>
      </c>
      <c r="C7" s="12">
        <v>31</v>
      </c>
      <c r="D7" s="3" t="s">
        <v>5</v>
      </c>
      <c r="E7" s="6" t="s">
        <v>11</v>
      </c>
      <c r="F7" s="3" t="s">
        <v>35</v>
      </c>
      <c r="G7" s="18">
        <f>C6/G5</f>
        <v>875</v>
      </c>
      <c r="H7" s="4" t="s">
        <v>3</v>
      </c>
    </row>
    <row r="8" spans="1:8" ht="23.25" x14ac:dyDescent="0.35">
      <c r="A8" s="5" t="s">
        <v>6</v>
      </c>
      <c r="B8" s="3" t="s">
        <v>28</v>
      </c>
      <c r="C8" s="12">
        <v>14</v>
      </c>
      <c r="D8" s="3"/>
      <c r="E8" s="6" t="s">
        <v>10</v>
      </c>
      <c r="F8" s="3" t="s">
        <v>36</v>
      </c>
      <c r="G8" s="16">
        <f>3.6*G7*2*PI()*C7/(60*200)</f>
        <v>51.129420437173891</v>
      </c>
      <c r="H8" s="4" t="s">
        <v>12</v>
      </c>
    </row>
    <row r="9" spans="1:8" ht="23.25" x14ac:dyDescent="0.35">
      <c r="A9" s="5" t="s">
        <v>7</v>
      </c>
      <c r="B9" s="3" t="s">
        <v>29</v>
      </c>
      <c r="C9" s="12">
        <v>48</v>
      </c>
      <c r="D9" s="3"/>
      <c r="E9" s="6" t="s">
        <v>15</v>
      </c>
      <c r="F9" s="3" t="s">
        <v>37</v>
      </c>
      <c r="G9" s="18">
        <f>(1-C10)*9.8*200*G6/C7</f>
        <v>76.147465437788014</v>
      </c>
      <c r="H9" s="4" t="s">
        <v>16</v>
      </c>
    </row>
    <row r="10" spans="1:8" ht="23.25" x14ac:dyDescent="0.35">
      <c r="A10" s="5" t="s">
        <v>14</v>
      </c>
      <c r="B10" s="3" t="s">
        <v>30</v>
      </c>
      <c r="C10" s="13">
        <v>0.15</v>
      </c>
      <c r="D10" s="3"/>
      <c r="E10" s="6" t="s">
        <v>13</v>
      </c>
      <c r="F10" s="3" t="s">
        <v>38</v>
      </c>
      <c r="G10" s="15">
        <f>G9/C11</f>
        <v>0.47592165898617511</v>
      </c>
      <c r="H10" s="4" t="s">
        <v>19</v>
      </c>
    </row>
    <row r="11" spans="1:8" ht="23.25" x14ac:dyDescent="0.35">
      <c r="A11" s="5" t="s">
        <v>17</v>
      </c>
      <c r="B11" s="3" t="s">
        <v>31</v>
      </c>
      <c r="C11" s="12">
        <v>160</v>
      </c>
      <c r="D11" s="3" t="s">
        <v>18</v>
      </c>
      <c r="E11" s="6" t="s">
        <v>21</v>
      </c>
      <c r="F11" s="3" t="s">
        <v>39</v>
      </c>
      <c r="G11" s="15">
        <f>(C12/3.6)/G10</f>
        <v>14.591570510234273</v>
      </c>
      <c r="H11" s="4" t="s">
        <v>22</v>
      </c>
    </row>
    <row r="12" spans="1:8" ht="24" thickBot="1" x14ac:dyDescent="0.4">
      <c r="A12" s="8" t="s">
        <v>20</v>
      </c>
      <c r="B12" s="9" t="s">
        <v>32</v>
      </c>
      <c r="C12" s="14">
        <v>25</v>
      </c>
      <c r="D12" s="9" t="s">
        <v>12</v>
      </c>
      <c r="E12" s="10" t="s">
        <v>23</v>
      </c>
      <c r="F12" s="9" t="s">
        <v>40</v>
      </c>
      <c r="G12" s="17">
        <f>C11*(C12/3.6)^2/(2*G11)</f>
        <v>264.40092165898619</v>
      </c>
      <c r="H12" s="11" t="s">
        <v>24</v>
      </c>
    </row>
  </sheetData>
  <mergeCells count="4">
    <mergeCell ref="A3:D3"/>
    <mergeCell ref="E3:H3"/>
    <mergeCell ref="A2:H2"/>
    <mergeCell ref="A1:H1"/>
  </mergeCells>
  <pageMargins left="0.511811024" right="0.511811024" top="0.78740157499999996" bottom="0.78740157499999996" header="0.31496062000000002" footer="0.31496062000000002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35.7109375" bestFit="1" customWidth="1"/>
    <col min="2" max="2" width="8" style="28" bestFit="1" customWidth="1"/>
    <col min="3" max="3" width="8.140625" style="28" bestFit="1" customWidth="1"/>
    <col min="4" max="4" width="6.140625" style="28" bestFit="1" customWidth="1"/>
    <col min="5" max="5" width="52.7109375" bestFit="1" customWidth="1"/>
    <col min="6" max="6" width="8" style="28" bestFit="1" customWidth="1"/>
    <col min="7" max="7" width="7.28515625" style="28" bestFit="1" customWidth="1"/>
    <col min="8" max="8" width="6.140625" style="28" bestFit="1" customWidth="1"/>
  </cols>
  <sheetData>
    <row r="1" spans="1:8" ht="27" thickBot="1" x14ac:dyDescent="0.3">
      <c r="A1" s="38" t="s">
        <v>75</v>
      </c>
      <c r="B1" s="38"/>
      <c r="C1" s="38"/>
      <c r="D1" s="38"/>
      <c r="E1" s="38"/>
      <c r="F1" s="38"/>
      <c r="G1" s="38"/>
      <c r="H1" s="38"/>
    </row>
    <row r="2" spans="1:8" ht="23.25" x14ac:dyDescent="0.35">
      <c r="A2" s="25" t="s">
        <v>47</v>
      </c>
      <c r="B2" s="26"/>
      <c r="C2" s="26"/>
      <c r="D2" s="26"/>
      <c r="E2" s="26"/>
      <c r="F2" s="26"/>
      <c r="G2" s="26"/>
      <c r="H2" s="27"/>
    </row>
    <row r="3" spans="1:8" ht="23.25" x14ac:dyDescent="0.35">
      <c r="A3" s="22" t="s">
        <v>41</v>
      </c>
      <c r="B3" s="23"/>
      <c r="C3" s="23"/>
      <c r="D3" s="23"/>
      <c r="E3" s="23" t="s">
        <v>46</v>
      </c>
      <c r="F3" s="23"/>
      <c r="G3" s="23"/>
      <c r="H3" s="24"/>
    </row>
    <row r="4" spans="1:8" ht="23.25" x14ac:dyDescent="0.35">
      <c r="A4" s="19" t="s">
        <v>42</v>
      </c>
      <c r="B4" s="20" t="s">
        <v>43</v>
      </c>
      <c r="C4" s="20" t="s">
        <v>44</v>
      </c>
      <c r="D4" s="20" t="s">
        <v>45</v>
      </c>
      <c r="E4" s="20" t="s">
        <v>42</v>
      </c>
      <c r="F4" s="20" t="s">
        <v>43</v>
      </c>
      <c r="G4" s="20" t="s">
        <v>44</v>
      </c>
      <c r="H4" s="21" t="s">
        <v>45</v>
      </c>
    </row>
    <row r="5" spans="1:8" ht="23.25" x14ac:dyDescent="0.35">
      <c r="A5" s="34" t="s">
        <v>54</v>
      </c>
      <c r="B5" s="35" t="s">
        <v>55</v>
      </c>
      <c r="C5" s="36">
        <v>40</v>
      </c>
      <c r="D5" s="35" t="s">
        <v>56</v>
      </c>
      <c r="E5" s="34" t="s">
        <v>65</v>
      </c>
      <c r="F5" s="35" t="s">
        <v>69</v>
      </c>
      <c r="G5" s="37">
        <f>ROUNDUP(C5*C8/(60*C6*C7),0)</f>
        <v>4</v>
      </c>
      <c r="H5" s="35"/>
    </row>
    <row r="6" spans="1:8" ht="23.25" x14ac:dyDescent="0.35">
      <c r="A6" s="34" t="s">
        <v>57</v>
      </c>
      <c r="B6" s="35" t="s">
        <v>58</v>
      </c>
      <c r="C6" s="36">
        <v>12</v>
      </c>
      <c r="D6" s="35" t="s">
        <v>59</v>
      </c>
      <c r="E6" s="34" t="s">
        <v>66</v>
      </c>
      <c r="F6" s="35" t="s">
        <v>70</v>
      </c>
      <c r="G6" s="37">
        <f>G5*C6*C7</f>
        <v>672</v>
      </c>
      <c r="H6" s="35" t="s">
        <v>67</v>
      </c>
    </row>
    <row r="7" spans="1:8" ht="23.25" x14ac:dyDescent="0.35">
      <c r="A7" s="34" t="s">
        <v>60</v>
      </c>
      <c r="B7" s="35" t="s">
        <v>61</v>
      </c>
      <c r="C7" s="36">
        <v>14</v>
      </c>
      <c r="D7" s="35" t="s">
        <v>62</v>
      </c>
      <c r="E7" s="34" t="s">
        <v>68</v>
      </c>
      <c r="F7" s="35" t="s">
        <v>71</v>
      </c>
      <c r="G7" s="16">
        <f>G5*C6*C7*60/C8</f>
        <v>40.32</v>
      </c>
      <c r="H7" s="35" t="s">
        <v>56</v>
      </c>
    </row>
    <row r="8" spans="1:8" ht="23.25" x14ac:dyDescent="0.35">
      <c r="A8" s="34" t="s">
        <v>63</v>
      </c>
      <c r="B8" s="35" t="s">
        <v>64</v>
      </c>
      <c r="C8" s="36">
        <v>1000</v>
      </c>
      <c r="D8" s="35" t="s">
        <v>24</v>
      </c>
      <c r="E8" s="34" t="s">
        <v>72</v>
      </c>
      <c r="F8" s="35" t="s">
        <v>73</v>
      </c>
      <c r="G8" s="16">
        <f>'Calculo de transmissão'!G8*Baterias!G7/60</f>
        <v>34.358970533780855</v>
      </c>
      <c r="H8" s="35" t="s">
        <v>74</v>
      </c>
    </row>
  </sheetData>
  <mergeCells count="4">
    <mergeCell ref="A2:H2"/>
    <mergeCell ref="A3:D3"/>
    <mergeCell ref="E3:H3"/>
    <mergeCell ref="A1:H1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Capa</vt:lpstr>
      <vt:lpstr>Calculo de transmissão</vt:lpstr>
      <vt:lpstr>Baterias</vt:lpstr>
      <vt:lpstr>'Calculo de transmissão'!Area_de_impressao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2016-09-08T13:21:29Z</dcterms:created>
  <dcterms:modified xsi:type="dcterms:W3CDTF">2016-09-09T12:20:25Z</dcterms:modified>
</cp:coreProperties>
</file>